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480" yWindow="45" windowWidth="15195" windowHeight="11505" tabRatio="668"/>
  </bookViews>
  <sheets>
    <sheet name="Per Direct Evidence" sheetId="10" r:id="rId1"/>
  </sheets>
  <definedNames>
    <definedName name="_xlnm.Print_Area" localSheetId="0">'Per Direct Evidence'!$A$1:$F$51,'Per Direct Evidence'!$A$54:$F$81</definedName>
    <definedName name="_xlnm.Print_Titles" localSheetId="0">'Per Direct Evidence'!$1:$2</definedName>
  </definedNames>
  <calcPr calcId="144525" iterate="1"/>
</workbook>
</file>

<file path=xl/calcChain.xml><?xml version="1.0" encoding="utf-8"?>
<calcChain xmlns="http://schemas.openxmlformats.org/spreadsheetml/2006/main">
  <c r="E65" i="10" l="1"/>
  <c r="E69" i="10" s="1"/>
  <c r="F65" i="10"/>
  <c r="F69" i="10" s="1"/>
  <c r="E59" i="10"/>
  <c r="E61" i="10" s="1"/>
  <c r="E71" i="10" s="1"/>
  <c r="F59" i="10"/>
  <c r="F61" i="10" s="1"/>
  <c r="F71" i="10" s="1"/>
  <c r="E47" i="10"/>
  <c r="E49" i="10" s="1"/>
  <c r="F47" i="10"/>
  <c r="F49" i="10" s="1"/>
  <c r="E42" i="10"/>
  <c r="E51" i="10" s="1"/>
  <c r="E11" i="10" s="1"/>
  <c r="F42" i="10"/>
  <c r="F51" i="10" s="1"/>
  <c r="F11" i="10" s="1"/>
  <c r="E32" i="10"/>
  <c r="F31" i="10"/>
  <c r="F32" i="10" s="1"/>
  <c r="E31" i="10"/>
  <c r="E25" i="10"/>
  <c r="E34" i="10" s="1"/>
  <c r="E17" i="10" s="1"/>
  <c r="F25" i="10"/>
  <c r="F34" i="10" s="1"/>
  <c r="F17" i="10" s="1"/>
  <c r="C69" i="10"/>
  <c r="C65" i="10"/>
  <c r="B65" i="10"/>
  <c r="B69" i="10" s="1"/>
  <c r="C59" i="10"/>
  <c r="C61" i="10" s="1"/>
  <c r="C71" i="10" s="1"/>
  <c r="B59" i="10"/>
  <c r="B61" i="10" s="1"/>
  <c r="B71" i="10" s="1"/>
  <c r="C47" i="10"/>
  <c r="B47" i="10"/>
  <c r="C42" i="10"/>
  <c r="B42" i="10"/>
  <c r="C49" i="10"/>
  <c r="B49" i="10"/>
  <c r="B32" i="10"/>
  <c r="B34" i="10" s="1"/>
  <c r="B17" i="10" s="1"/>
  <c r="C31" i="10"/>
  <c r="C32" i="10" s="1"/>
  <c r="B31" i="10"/>
  <c r="C25" i="10"/>
  <c r="B25" i="10"/>
  <c r="C6" i="10" l="1"/>
  <c r="C9" i="10" s="1"/>
  <c r="C16" i="10"/>
  <c r="E16" i="10"/>
  <c r="E14" i="10" s="1"/>
  <c r="E6" i="10"/>
  <c r="E9" i="10" s="1"/>
  <c r="E4" i="10" s="1"/>
  <c r="B16" i="10"/>
  <c r="B14" i="10" s="1"/>
  <c r="B6" i="10"/>
  <c r="B9" i="10" s="1"/>
  <c r="F16" i="10"/>
  <c r="F6" i="10"/>
  <c r="F9" i="10" s="1"/>
  <c r="F4" i="10" s="1"/>
  <c r="C34" i="10"/>
  <c r="C17" i="10" s="1"/>
  <c r="F14" i="10"/>
  <c r="C51" i="10"/>
  <c r="C11" i="10" s="1"/>
  <c r="B51" i="10"/>
  <c r="B11" i="10" s="1"/>
  <c r="C14" i="10" l="1"/>
  <c r="B4" i="10"/>
  <c r="C4" i="10"/>
</calcChain>
</file>

<file path=xl/sharedStrings.xml><?xml version="1.0" encoding="utf-8"?>
<sst xmlns="http://schemas.openxmlformats.org/spreadsheetml/2006/main" count="61" uniqueCount="46">
  <si>
    <t>Adjustments:</t>
  </si>
  <si>
    <t>Operating leases</t>
  </si>
  <si>
    <t>Total Adjustments</t>
  </si>
  <si>
    <t>Interest Expense</t>
  </si>
  <si>
    <t>Adjusted Interest Expense</t>
  </si>
  <si>
    <t>Postretirement benefit obligations</t>
  </si>
  <si>
    <t>Adjusted Total Debt</t>
  </si>
  <si>
    <t>AFUDC</t>
  </si>
  <si>
    <t>Total</t>
  </si>
  <si>
    <t>Intermediate hybrids reported as equity</t>
  </si>
  <si>
    <t>Intermediate Hybrids reported as equity</t>
  </si>
  <si>
    <t>Preferred Dividends</t>
  </si>
  <si>
    <t>Long-Term Interest</t>
  </si>
  <si>
    <t>Short-Term Interest</t>
  </si>
  <si>
    <t>2012 Test Year (with Rate Increase)</t>
  </si>
  <si>
    <t>2012 Test Year (before Rate Increase)</t>
  </si>
  <si>
    <t>Funds From Operations Debt Metric:</t>
  </si>
  <si>
    <t>Funds From Operations Interest Coverage Metric:</t>
  </si>
  <si>
    <t>Total Debt</t>
  </si>
  <si>
    <t>Total Debt:</t>
  </si>
  <si>
    <t>Long-Term Debt</t>
  </si>
  <si>
    <t>Current Portion of Long-Term Debt</t>
  </si>
  <si>
    <t>Short-Term Debt</t>
  </si>
  <si>
    <t>Asset retirement obligations after tax</t>
  </si>
  <si>
    <t>Interest Expense:</t>
  </si>
  <si>
    <t>FX Gains and Losses</t>
  </si>
  <si>
    <t>Total Interest Expense</t>
  </si>
  <si>
    <t>Operating Leases</t>
  </si>
  <si>
    <t>Post-Retirement Benefit Obligations</t>
  </si>
  <si>
    <t>Funds From Operations:</t>
  </si>
  <si>
    <t>Net Cash provided by Operating Activities</t>
  </si>
  <si>
    <t>Change in FAM Regulatory Asset</t>
  </si>
  <si>
    <t>Re-classification of Working-Capital Cash Flow Changes</t>
  </si>
  <si>
    <t>Asset Retirement Obligation</t>
  </si>
  <si>
    <t>Adjusted Funds From Operations</t>
  </si>
  <si>
    <t>Adjusted Debt</t>
  </si>
  <si>
    <t>Total Net Cash provided by Operating Activities</t>
  </si>
  <si>
    <t>Notes:</t>
  </si>
  <si>
    <t>* Based on NSPI Forecast</t>
  </si>
  <si>
    <t>* Historical metrics based on published S&amp;P reports</t>
  </si>
  <si>
    <t>* Actual metrics will differ from estimated</t>
  </si>
  <si>
    <t>($ Millions)</t>
  </si>
  <si>
    <t>Revised Final Ratios</t>
  </si>
  <si>
    <t>Per Application</t>
  </si>
  <si>
    <t>* Estimated metrics based on current perspective of S&amp;P adjustment methodology</t>
  </si>
  <si>
    <t>* When insufficient detail exists to produce an adjustment, the 2010 adjustment has been used in its place (includes operating leases, post retirement benefits, and foreign gains/(losses)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</si>
</sst>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_(* #,##0.0_);_(* \(#,##0.0\);_(* &quot;-&quot;?_);_(@_)"/>
    <numFmt numFmtId="167" formatCode="_(&quot;$&quot;* #,##0.0_);_(&quot;$&quot;* \(#,##0.0\);_(&quot;$&quot;* &quot;-&quot;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/>
    <xf numFmtId="164" fontId="3" fillId="0" borderId="0" xfId="0" applyNumberFormat="1" applyFont="1"/>
    <xf numFmtId="166" fontId="3" fillId="0" borderId="0" xfId="0" applyNumberFormat="1" applyFont="1"/>
    <xf numFmtId="166" fontId="3" fillId="0" borderId="1" xfId="0" applyNumberFormat="1" applyFont="1" applyBorder="1"/>
    <xf numFmtId="167" fontId="3" fillId="0" borderId="0" xfId="0" applyNumberFormat="1" applyFont="1"/>
    <xf numFmtId="0" fontId="5" fillId="0" borderId="0" xfId="0" applyFont="1" applyAlignment="1">
      <alignment horizontal="right"/>
    </xf>
    <xf numFmtId="166" fontId="3" fillId="0" borderId="0" xfId="0" applyNumberFormat="1" applyFont="1" applyBorder="1"/>
    <xf numFmtId="165" fontId="3" fillId="0" borderId="0" xfId="1" applyNumberFormat="1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tabSelected="1" topLeftCell="A58" zoomScaleNormal="100" workbookViewId="0">
      <selection activeCell="A79" sqref="A79:F79"/>
    </sheetView>
  </sheetViews>
  <sheetFormatPr defaultColWidth="8.85546875" defaultRowHeight="12.75" x14ac:dyDescent="0.2"/>
  <cols>
    <col min="1" max="1" width="44.28515625" style="1" customWidth="1"/>
    <col min="2" max="3" width="13.7109375" style="1" customWidth="1"/>
    <col min="4" max="4" width="6.85546875" style="1" customWidth="1"/>
    <col min="5" max="6" width="13.7109375" style="1" customWidth="1"/>
    <col min="7" max="16384" width="8.85546875" style="1"/>
  </cols>
  <sheetData>
    <row r="1" spans="1:6" x14ac:dyDescent="0.2">
      <c r="B1" s="18" t="s">
        <v>43</v>
      </c>
      <c r="C1" s="19"/>
      <c r="E1" s="18" t="s">
        <v>42</v>
      </c>
      <c r="F1" s="19"/>
    </row>
    <row r="2" spans="1:6" ht="45" customHeight="1" x14ac:dyDescent="0.2">
      <c r="A2" s="5" t="s">
        <v>41</v>
      </c>
      <c r="B2" s="4" t="s">
        <v>14</v>
      </c>
      <c r="C2" s="4" t="s">
        <v>15</v>
      </c>
      <c r="E2" s="4" t="s">
        <v>14</v>
      </c>
      <c r="F2" s="4" t="s">
        <v>15</v>
      </c>
    </row>
    <row r="4" spans="1:6" x14ac:dyDescent="0.2">
      <c r="A4" s="3" t="s">
        <v>17</v>
      </c>
      <c r="B4" s="13" t="str">
        <f>TEXT(B9/B11,"0.0") &amp;"x"</f>
        <v>2.9x</v>
      </c>
      <c r="C4" s="13" t="str">
        <f t="shared" ref="C4:F4" si="0">TEXT(C9/C11,"0.0") &amp;"x"</f>
        <v>2.3x</v>
      </c>
      <c r="D4" s="13"/>
      <c r="E4" s="13" t="str">
        <f t="shared" si="0"/>
        <v>2.6x</v>
      </c>
      <c r="F4" s="13" t="str">
        <f t="shared" si="0"/>
        <v>2.2x</v>
      </c>
    </row>
    <row r="6" spans="1:6" x14ac:dyDescent="0.2">
      <c r="A6" s="2" t="s">
        <v>34</v>
      </c>
      <c r="B6" s="9">
        <f>B71</f>
        <v>334.7</v>
      </c>
      <c r="C6" s="9">
        <f>C71</f>
        <v>238.39999999999995</v>
      </c>
      <c r="D6" s="9"/>
      <c r="E6" s="9">
        <f t="shared" ref="E6:F6" si="1">E71</f>
        <v>300.6962454200729</v>
      </c>
      <c r="F6" s="9">
        <f t="shared" si="1"/>
        <v>235.04668436715542</v>
      </c>
    </row>
    <row r="7" spans="1:6" x14ac:dyDescent="0.2">
      <c r="A7" s="2" t="s">
        <v>12</v>
      </c>
      <c r="B7" s="7">
        <v>118.87</v>
      </c>
      <c r="C7" s="7">
        <v>118.87</v>
      </c>
      <c r="E7" s="7">
        <v>125.31950000000005</v>
      </c>
      <c r="F7" s="7">
        <v>125.31950000000005</v>
      </c>
    </row>
    <row r="8" spans="1:6" x14ac:dyDescent="0.2">
      <c r="A8" s="2" t="s">
        <v>13</v>
      </c>
      <c r="B8" s="8">
        <v>7.93</v>
      </c>
      <c r="C8" s="8">
        <v>9.2940000000000005</v>
      </c>
      <c r="E8" s="8">
        <v>7.7714675099867394</v>
      </c>
      <c r="F8" s="8">
        <v>8.7956739703357041</v>
      </c>
    </row>
    <row r="9" spans="1:6" x14ac:dyDescent="0.2">
      <c r="A9" s="2" t="s">
        <v>8</v>
      </c>
      <c r="B9" s="7">
        <f>SUM(B6:B8)</f>
        <v>461.5</v>
      </c>
      <c r="C9" s="7">
        <f>SUM(C6:C8)</f>
        <v>366.56399999999996</v>
      </c>
      <c r="D9" s="7"/>
      <c r="E9" s="7">
        <f t="shared" ref="E9:F9" si="2">SUM(E6:E8)</f>
        <v>433.7872129300597</v>
      </c>
      <c r="F9" s="7">
        <f t="shared" si="2"/>
        <v>369.1618583374912</v>
      </c>
    </row>
    <row r="11" spans="1:6" x14ac:dyDescent="0.2">
      <c r="A11" s="2" t="s">
        <v>4</v>
      </c>
      <c r="B11" s="9">
        <f>B51</f>
        <v>160.33000000000001</v>
      </c>
      <c r="C11" s="9">
        <f>C51</f>
        <v>161.73000000000002</v>
      </c>
      <c r="D11" s="9"/>
      <c r="E11" s="9">
        <f t="shared" ref="E11:F11" si="3">E51</f>
        <v>166.96780209607604</v>
      </c>
      <c r="F11" s="9">
        <f t="shared" si="3"/>
        <v>167.99200855642502</v>
      </c>
    </row>
    <row r="14" spans="1:6" x14ac:dyDescent="0.2">
      <c r="A14" s="3" t="s">
        <v>16</v>
      </c>
      <c r="B14" s="12">
        <f>B16/B17</f>
        <v>0.12712836508440534</v>
      </c>
      <c r="C14" s="12">
        <f>C16/C17</f>
        <v>9.0266376683407326E-2</v>
      </c>
      <c r="D14" s="12"/>
      <c r="E14" s="12">
        <f t="shared" ref="E14:F14" si="4">E16/E17</f>
        <v>0.11367684629790561</v>
      </c>
      <c r="F14" s="12">
        <f t="shared" si="4"/>
        <v>8.8598985078300024E-2</v>
      </c>
    </row>
    <row r="16" spans="1:6" x14ac:dyDescent="0.2">
      <c r="A16" s="2" t="s">
        <v>34</v>
      </c>
      <c r="B16" s="9">
        <f>B71</f>
        <v>334.7</v>
      </c>
      <c r="C16" s="9">
        <f>C71</f>
        <v>238.39999999999995</v>
      </c>
      <c r="D16" s="9"/>
      <c r="E16" s="9">
        <f t="shared" ref="E16:F16" si="5">E71</f>
        <v>300.6962454200729</v>
      </c>
      <c r="F16" s="9">
        <f t="shared" si="5"/>
        <v>235.04668436715542</v>
      </c>
    </row>
    <row r="17" spans="1:6" x14ac:dyDescent="0.2">
      <c r="A17" s="2" t="s">
        <v>35</v>
      </c>
      <c r="B17" s="9">
        <f>B34</f>
        <v>2632.7719999999999</v>
      </c>
      <c r="C17" s="9">
        <f>C34</f>
        <v>2641.0720000000001</v>
      </c>
      <c r="D17" s="9"/>
      <c r="E17" s="9">
        <f t="shared" ref="E17:F17" si="6">E34</f>
        <v>2645.1846194963709</v>
      </c>
      <c r="F17" s="9">
        <f t="shared" si="6"/>
        <v>2652.92750429851</v>
      </c>
    </row>
    <row r="20" spans="1:6" x14ac:dyDescent="0.2">
      <c r="A20" s="3" t="s">
        <v>19</v>
      </c>
    </row>
    <row r="21" spans="1:6" x14ac:dyDescent="0.2">
      <c r="A21" s="2"/>
    </row>
    <row r="22" spans="1:6" x14ac:dyDescent="0.2">
      <c r="A22" s="2" t="s">
        <v>20</v>
      </c>
      <c r="B22" s="9">
        <v>1893.4</v>
      </c>
      <c r="C22" s="9">
        <v>1893.4</v>
      </c>
      <c r="E22" s="9">
        <v>1594.0726784642875</v>
      </c>
      <c r="F22" s="9">
        <v>1594.0726784642875</v>
      </c>
    </row>
    <row r="23" spans="1:6" x14ac:dyDescent="0.2">
      <c r="A23" s="2" t="s">
        <v>21</v>
      </c>
      <c r="B23" s="7">
        <v>0.1</v>
      </c>
      <c r="C23" s="7">
        <v>0.1</v>
      </c>
      <c r="E23" s="7">
        <v>300.11025000000001</v>
      </c>
      <c r="F23" s="7">
        <v>300.11025000000001</v>
      </c>
    </row>
    <row r="24" spans="1:6" x14ac:dyDescent="0.2">
      <c r="A24" s="2" t="s">
        <v>22</v>
      </c>
      <c r="B24" s="8">
        <v>346</v>
      </c>
      <c r="C24" s="8">
        <v>354.3</v>
      </c>
      <c r="E24" s="8">
        <v>366.08169103208354</v>
      </c>
      <c r="F24" s="8">
        <v>373.82457583422263</v>
      </c>
    </row>
    <row r="25" spans="1:6" x14ac:dyDescent="0.2">
      <c r="A25" s="2" t="s">
        <v>18</v>
      </c>
      <c r="B25" s="7">
        <f>SUM(B22:B24)</f>
        <v>2239.5</v>
      </c>
      <c r="C25" s="7">
        <f>SUM(C22:C24)</f>
        <v>2247.8000000000002</v>
      </c>
      <c r="D25" s="7"/>
      <c r="E25" s="7">
        <f t="shared" ref="E25:F25" si="7">SUM(E22:E24)</f>
        <v>2260.2646194963709</v>
      </c>
      <c r="F25" s="7">
        <f t="shared" si="7"/>
        <v>2268.00750429851</v>
      </c>
    </row>
    <row r="26" spans="1:6" x14ac:dyDescent="0.2">
      <c r="A26" s="2"/>
    </row>
    <row r="27" spans="1:6" x14ac:dyDescent="0.2">
      <c r="A27" s="10" t="s">
        <v>0</v>
      </c>
    </row>
    <row r="28" spans="1:6" x14ac:dyDescent="0.2">
      <c r="A28" s="2" t="s">
        <v>1</v>
      </c>
      <c r="B28" s="9">
        <v>2.64</v>
      </c>
      <c r="C28" s="9">
        <v>2.64</v>
      </c>
      <c r="E28" s="9">
        <v>2.64</v>
      </c>
      <c r="F28" s="9">
        <v>2.64</v>
      </c>
    </row>
    <row r="29" spans="1:6" x14ac:dyDescent="0.2">
      <c r="A29" s="2" t="s">
        <v>9</v>
      </c>
      <c r="B29" s="7">
        <v>67.5</v>
      </c>
      <c r="C29" s="7">
        <v>67.5</v>
      </c>
      <c r="E29" s="7">
        <v>67.5</v>
      </c>
      <c r="F29" s="7">
        <v>67.5</v>
      </c>
    </row>
    <row r="30" spans="1:6" x14ac:dyDescent="0.2">
      <c r="A30" s="2" t="s">
        <v>5</v>
      </c>
      <c r="B30" s="7">
        <v>213.11</v>
      </c>
      <c r="C30" s="7">
        <v>213.11</v>
      </c>
      <c r="E30" s="7">
        <v>213.11</v>
      </c>
      <c r="F30" s="7">
        <v>213.11</v>
      </c>
    </row>
    <row r="31" spans="1:6" x14ac:dyDescent="0.2">
      <c r="A31" s="2" t="s">
        <v>23</v>
      </c>
      <c r="B31" s="8">
        <f>166.7-(166.7*0.34)</f>
        <v>110.02199999999999</v>
      </c>
      <c r="C31" s="8">
        <f>166.7-(166.7*0.34)</f>
        <v>110.02199999999999</v>
      </c>
      <c r="E31" s="8">
        <f>154.03-(154*0.34)</f>
        <v>101.66999999999999</v>
      </c>
      <c r="F31" s="8">
        <f>154.03-(154*0.34)</f>
        <v>101.66999999999999</v>
      </c>
    </row>
    <row r="32" spans="1:6" x14ac:dyDescent="0.2">
      <c r="A32" s="2" t="s">
        <v>2</v>
      </c>
      <c r="B32" s="7">
        <f>SUM(B28:B31)</f>
        <v>393.27199999999999</v>
      </c>
      <c r="C32" s="7">
        <f>SUM(C28:C31)</f>
        <v>393.27199999999999</v>
      </c>
      <c r="D32" s="7"/>
      <c r="E32" s="7">
        <f t="shared" ref="E32:F32" si="8">SUM(E28:E31)</f>
        <v>384.91999999999996</v>
      </c>
      <c r="F32" s="7">
        <f t="shared" si="8"/>
        <v>384.91999999999996</v>
      </c>
    </row>
    <row r="33" spans="1:6" x14ac:dyDescent="0.2">
      <c r="A33" s="2"/>
    </row>
    <row r="34" spans="1:6" x14ac:dyDescent="0.2">
      <c r="A34" s="2" t="s">
        <v>6</v>
      </c>
      <c r="B34" s="9">
        <f>B25+B32</f>
        <v>2632.7719999999999</v>
      </c>
      <c r="C34" s="9">
        <f>C25+C32</f>
        <v>2641.0720000000001</v>
      </c>
      <c r="D34" s="9"/>
      <c r="E34" s="9">
        <f t="shared" ref="E34:F34" si="9">E25+E32</f>
        <v>2645.1846194963709</v>
      </c>
      <c r="F34" s="9">
        <f t="shared" si="9"/>
        <v>2652.92750429851</v>
      </c>
    </row>
    <row r="37" spans="1:6" x14ac:dyDescent="0.2">
      <c r="A37" s="3" t="s">
        <v>24</v>
      </c>
    </row>
    <row r="39" spans="1:6" x14ac:dyDescent="0.2">
      <c r="A39" s="2" t="s">
        <v>3</v>
      </c>
      <c r="B39" s="9">
        <v>132.4</v>
      </c>
      <c r="C39" s="9">
        <v>133.80000000000001</v>
      </c>
      <c r="E39" s="9">
        <v>138.97900681427271</v>
      </c>
      <c r="F39" s="9">
        <v>140.00321327462169</v>
      </c>
    </row>
    <row r="40" spans="1:6" x14ac:dyDescent="0.2">
      <c r="A40" s="2" t="s">
        <v>25</v>
      </c>
      <c r="B40" s="7">
        <v>0</v>
      </c>
      <c r="C40" s="7">
        <v>0</v>
      </c>
      <c r="E40" s="7">
        <v>0</v>
      </c>
      <c r="F40" s="7">
        <v>0</v>
      </c>
    </row>
    <row r="41" spans="1:6" x14ac:dyDescent="0.2">
      <c r="A41" s="2" t="s">
        <v>11</v>
      </c>
      <c r="B41" s="8">
        <v>-8</v>
      </c>
      <c r="C41" s="8">
        <v>-8</v>
      </c>
      <c r="E41" s="8">
        <v>-7.9649999999999999</v>
      </c>
      <c r="F41" s="8">
        <v>-7.9649999999999999</v>
      </c>
    </row>
    <row r="42" spans="1:6" x14ac:dyDescent="0.2">
      <c r="A42" s="2" t="s">
        <v>26</v>
      </c>
      <c r="B42" s="7">
        <f>SUM(B39:B41)</f>
        <v>124.4</v>
      </c>
      <c r="C42" s="7">
        <f>SUM(C39:C41)</f>
        <v>125.80000000000001</v>
      </c>
      <c r="D42" s="7"/>
      <c r="E42" s="7">
        <f t="shared" ref="E42:F42" si="10">SUM(E39:E41)</f>
        <v>131.0140068142727</v>
      </c>
      <c r="F42" s="7">
        <f t="shared" si="10"/>
        <v>132.03821327462168</v>
      </c>
    </row>
    <row r="44" spans="1:6" x14ac:dyDescent="0.2">
      <c r="A44" s="10" t="s">
        <v>0</v>
      </c>
    </row>
    <row r="45" spans="1:6" x14ac:dyDescent="0.2">
      <c r="A45" s="2" t="s">
        <v>27</v>
      </c>
      <c r="B45" s="9">
        <v>0.43</v>
      </c>
      <c r="C45" s="9">
        <v>0.43</v>
      </c>
      <c r="E45" s="9">
        <v>0.43</v>
      </c>
      <c r="F45" s="9">
        <v>0.43</v>
      </c>
    </row>
    <row r="46" spans="1:6" x14ac:dyDescent="0.2">
      <c r="A46" s="2" t="s">
        <v>7</v>
      </c>
      <c r="B46" s="7">
        <v>28.9</v>
      </c>
      <c r="C46" s="7">
        <v>28.9</v>
      </c>
      <c r="E46" s="7">
        <v>28.941295281803338</v>
      </c>
      <c r="F46" s="7">
        <v>28.941295281803338</v>
      </c>
    </row>
    <row r="47" spans="1:6" x14ac:dyDescent="0.2">
      <c r="A47" s="2" t="s">
        <v>10</v>
      </c>
      <c r="B47" s="7">
        <f>-0.5*B41</f>
        <v>4</v>
      </c>
      <c r="C47" s="7">
        <f>-0.5*C41</f>
        <v>4</v>
      </c>
      <c r="D47" s="7"/>
      <c r="E47" s="7">
        <f t="shared" ref="E47:F47" si="11">-0.5*E41</f>
        <v>3.9824999999999999</v>
      </c>
      <c r="F47" s="7">
        <f t="shared" si="11"/>
        <v>3.9824999999999999</v>
      </c>
    </row>
    <row r="48" spans="1:6" x14ac:dyDescent="0.2">
      <c r="A48" s="2" t="s">
        <v>28</v>
      </c>
      <c r="B48" s="8">
        <v>2.6</v>
      </c>
      <c r="C48" s="8">
        <v>2.6</v>
      </c>
      <c r="E48" s="8">
        <v>2.6</v>
      </c>
      <c r="F48" s="8">
        <v>2.6</v>
      </c>
    </row>
    <row r="49" spans="1:6" x14ac:dyDescent="0.2">
      <c r="A49" s="2" t="s">
        <v>2</v>
      </c>
      <c r="B49" s="6">
        <f>SUM(B45:B48)</f>
        <v>35.93</v>
      </c>
      <c r="C49" s="6">
        <f>SUM(C45:C48)</f>
        <v>35.93</v>
      </c>
      <c r="D49" s="6"/>
      <c r="E49" s="6">
        <f t="shared" ref="E49:F49" si="12">SUM(E45:E48)</f>
        <v>35.953795281803338</v>
      </c>
      <c r="F49" s="6">
        <f t="shared" si="12"/>
        <v>35.953795281803338</v>
      </c>
    </row>
    <row r="50" spans="1:6" x14ac:dyDescent="0.2">
      <c r="A50" s="2"/>
    </row>
    <row r="51" spans="1:6" x14ac:dyDescent="0.2">
      <c r="A51" s="2" t="s">
        <v>4</v>
      </c>
      <c r="B51" s="9">
        <f>B42+B49</f>
        <v>160.33000000000001</v>
      </c>
      <c r="C51" s="9">
        <f>C42+C49</f>
        <v>161.73000000000002</v>
      </c>
      <c r="D51" s="9"/>
      <c r="E51" s="9">
        <f t="shared" ref="E51:F51" si="13">E42+E49</f>
        <v>166.96780209607604</v>
      </c>
      <c r="F51" s="9">
        <f t="shared" si="13"/>
        <v>167.99200855642502</v>
      </c>
    </row>
    <row r="52" spans="1:6" x14ac:dyDescent="0.2">
      <c r="A52" s="2"/>
    </row>
    <row r="54" spans="1:6" x14ac:dyDescent="0.2">
      <c r="A54" s="3" t="s">
        <v>29</v>
      </c>
    </row>
    <row r="55" spans="1:6" x14ac:dyDescent="0.2">
      <c r="A55" s="2"/>
    </row>
    <row r="56" spans="1:6" x14ac:dyDescent="0.2">
      <c r="A56" s="2" t="s">
        <v>30</v>
      </c>
      <c r="B56" s="9">
        <v>403.8</v>
      </c>
      <c r="C56" s="9">
        <v>293.5</v>
      </c>
      <c r="E56" s="9">
        <v>375.33201912756903</v>
      </c>
      <c r="F56" s="9">
        <v>296.8628424646181</v>
      </c>
    </row>
    <row r="57" spans="1:6" x14ac:dyDescent="0.2">
      <c r="A57" s="2" t="s">
        <v>31</v>
      </c>
      <c r="B57" s="7">
        <v>-47</v>
      </c>
      <c r="C57" s="7">
        <v>-47</v>
      </c>
      <c r="E57" s="7">
        <v>-46.699408569126831</v>
      </c>
      <c r="F57" s="7">
        <v>-46.699408569126831</v>
      </c>
    </row>
    <row r="58" spans="1:6" x14ac:dyDescent="0.2">
      <c r="A58" s="2" t="s">
        <v>7</v>
      </c>
      <c r="B58" s="7">
        <v>28.9</v>
      </c>
      <c r="C58" s="7">
        <v>28.9</v>
      </c>
      <c r="E58" s="7">
        <v>28.941295281803338</v>
      </c>
      <c r="F58" s="7">
        <v>28.941295281803338</v>
      </c>
    </row>
    <row r="59" spans="1:6" x14ac:dyDescent="0.2">
      <c r="A59" s="2" t="s">
        <v>11</v>
      </c>
      <c r="B59" s="7">
        <f>-B41</f>
        <v>8</v>
      </c>
      <c r="C59" s="7">
        <f>-C41</f>
        <v>8</v>
      </c>
      <c r="D59" s="7"/>
      <c r="E59" s="7">
        <f t="shared" ref="E59:F59" si="14">-E41</f>
        <v>7.9649999999999999</v>
      </c>
      <c r="F59" s="7">
        <f t="shared" si="14"/>
        <v>7.9649999999999999</v>
      </c>
    </row>
    <row r="60" spans="1:6" x14ac:dyDescent="0.2">
      <c r="A60" s="2" t="s">
        <v>32</v>
      </c>
      <c r="B60" s="8">
        <v>-27.6</v>
      </c>
      <c r="C60" s="8">
        <v>-13.6</v>
      </c>
      <c r="E60" s="8">
        <v>-33.41886513836927</v>
      </c>
      <c r="F60" s="8">
        <v>-20.599249528335807</v>
      </c>
    </row>
    <row r="61" spans="1:6" x14ac:dyDescent="0.2">
      <c r="A61" s="2" t="s">
        <v>36</v>
      </c>
      <c r="B61" s="9">
        <f>SUM(B56:B60)</f>
        <v>366.09999999999997</v>
      </c>
      <c r="C61" s="9">
        <f>SUM(C56:C60)</f>
        <v>269.79999999999995</v>
      </c>
      <c r="D61" s="9"/>
      <c r="E61" s="9">
        <f t="shared" ref="E61:F61" si="15">SUM(E56:E60)</f>
        <v>332.12004070187623</v>
      </c>
      <c r="F61" s="9">
        <f t="shared" si="15"/>
        <v>266.47047964895876</v>
      </c>
    </row>
    <row r="62" spans="1:6" x14ac:dyDescent="0.2">
      <c r="A62" s="2"/>
    </row>
    <row r="63" spans="1:6" x14ac:dyDescent="0.2">
      <c r="A63" s="10" t="s">
        <v>0</v>
      </c>
    </row>
    <row r="64" spans="1:6" x14ac:dyDescent="0.2">
      <c r="A64" s="2" t="s">
        <v>27</v>
      </c>
      <c r="B64" s="9">
        <v>5.27</v>
      </c>
      <c r="C64" s="9">
        <v>5.27</v>
      </c>
      <c r="E64" s="9">
        <v>5.27</v>
      </c>
      <c r="F64" s="9">
        <v>5.27</v>
      </c>
    </row>
    <row r="65" spans="1:6" x14ac:dyDescent="0.2">
      <c r="A65" s="2" t="s">
        <v>10</v>
      </c>
      <c r="B65" s="7">
        <f>B41*0.5</f>
        <v>-4</v>
      </c>
      <c r="C65" s="7">
        <f>C41*0.5</f>
        <v>-4</v>
      </c>
      <c r="D65" s="7"/>
      <c r="E65" s="7">
        <f t="shared" ref="E65:F65" si="16">E41*0.5</f>
        <v>-3.9824999999999999</v>
      </c>
      <c r="F65" s="7">
        <f t="shared" si="16"/>
        <v>-3.9824999999999999</v>
      </c>
    </row>
    <row r="66" spans="1:6" x14ac:dyDescent="0.2">
      <c r="A66" s="2" t="s">
        <v>7</v>
      </c>
      <c r="B66" s="7">
        <v>-28.9</v>
      </c>
      <c r="C66" s="7">
        <v>-28.9</v>
      </c>
      <c r="E66" s="7">
        <v>-28.941295281803338</v>
      </c>
      <c r="F66" s="7">
        <v>-28.941295281803338</v>
      </c>
    </row>
    <row r="67" spans="1:6" x14ac:dyDescent="0.2">
      <c r="A67" s="2" t="s">
        <v>33</v>
      </c>
      <c r="B67" s="11">
        <v>-20.86</v>
      </c>
      <c r="C67" s="11">
        <v>-20.86</v>
      </c>
      <c r="E67" s="11">
        <v>-20.86</v>
      </c>
      <c r="F67" s="11">
        <v>-20.86</v>
      </c>
    </row>
    <row r="68" spans="1:6" x14ac:dyDescent="0.2">
      <c r="A68" s="2" t="s">
        <v>28</v>
      </c>
      <c r="B68" s="8">
        <v>17.09</v>
      </c>
      <c r="C68" s="8">
        <v>17.09</v>
      </c>
      <c r="E68" s="8">
        <v>17.09</v>
      </c>
      <c r="F68" s="8">
        <v>17.09</v>
      </c>
    </row>
    <row r="69" spans="1:6" x14ac:dyDescent="0.2">
      <c r="A69" s="2" t="s">
        <v>2</v>
      </c>
      <c r="B69" s="9">
        <f>SUM(B64:B68)</f>
        <v>-31.399999999999995</v>
      </c>
      <c r="C69" s="9">
        <f>SUM(C64:C68)</f>
        <v>-31.399999999999995</v>
      </c>
      <c r="D69" s="9"/>
      <c r="E69" s="9">
        <f t="shared" ref="E69:F69" si="17">SUM(E64:E68)</f>
        <v>-31.42379528180334</v>
      </c>
      <c r="F69" s="9">
        <f t="shared" si="17"/>
        <v>-31.42379528180334</v>
      </c>
    </row>
    <row r="70" spans="1:6" x14ac:dyDescent="0.2">
      <c r="A70" s="2"/>
    </row>
    <row r="71" spans="1:6" x14ac:dyDescent="0.2">
      <c r="A71" s="2" t="s">
        <v>34</v>
      </c>
      <c r="B71" s="9">
        <f>B61+B69</f>
        <v>334.7</v>
      </c>
      <c r="C71" s="9">
        <f>C61+C69</f>
        <v>238.39999999999995</v>
      </c>
      <c r="D71" s="9"/>
      <c r="E71" s="9">
        <f t="shared" ref="E71:F71" si="18">E61+E69</f>
        <v>300.6962454200729</v>
      </c>
      <c r="F71" s="9">
        <f t="shared" si="18"/>
        <v>235.04668436715542</v>
      </c>
    </row>
    <row r="72" spans="1:6" x14ac:dyDescent="0.2">
      <c r="A72" s="2"/>
    </row>
    <row r="73" spans="1:6" x14ac:dyDescent="0.2">
      <c r="A73" s="2"/>
    </row>
    <row r="74" spans="1:6" x14ac:dyDescent="0.2">
      <c r="A74" s="2"/>
    </row>
    <row r="75" spans="1:6" x14ac:dyDescent="0.2">
      <c r="A75" s="15" t="s">
        <v>37</v>
      </c>
    </row>
    <row r="76" spans="1:6" x14ac:dyDescent="0.2">
      <c r="A76" s="16" t="s">
        <v>38</v>
      </c>
      <c r="B76" s="17"/>
      <c r="C76" s="17"/>
      <c r="D76" s="17"/>
      <c r="E76" s="17"/>
      <c r="F76" s="17"/>
    </row>
    <row r="77" spans="1:6" x14ac:dyDescent="0.2">
      <c r="A77" s="16" t="s">
        <v>39</v>
      </c>
      <c r="B77" s="17"/>
      <c r="C77" s="17"/>
      <c r="D77" s="17"/>
      <c r="E77" s="17"/>
      <c r="F77" s="17"/>
    </row>
    <row r="78" spans="1:6" x14ac:dyDescent="0.2">
      <c r="A78" s="14" t="s">
        <v>44</v>
      </c>
    </row>
    <row r="79" spans="1:6" ht="28.9" customHeight="1" x14ac:dyDescent="0.2">
      <c r="A79" s="20" t="s">
        <v>45</v>
      </c>
      <c r="B79" s="21"/>
      <c r="C79" s="21"/>
      <c r="D79" s="21"/>
      <c r="E79" s="21"/>
      <c r="F79" s="21"/>
    </row>
    <row r="80" spans="1:6" x14ac:dyDescent="0.2">
      <c r="A80" s="16" t="s">
        <v>40</v>
      </c>
      <c r="B80" s="17"/>
      <c r="C80" s="17"/>
      <c r="D80" s="17"/>
      <c r="E80" s="17"/>
      <c r="F80" s="17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</sheetData>
  <mergeCells count="6">
    <mergeCell ref="A80:F80"/>
    <mergeCell ref="B1:C1"/>
    <mergeCell ref="E1:F1"/>
    <mergeCell ref="A76:F76"/>
    <mergeCell ref="A77:F77"/>
    <mergeCell ref="A79:F79"/>
  </mergeCells>
  <pageMargins left="0.25" right="0.25" top="0.75" bottom="0.75" header="0.3" footer="0.3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037BDC092A6E4FAB31A8097A017794" ma:contentTypeVersion="22" ma:contentTypeDescription="Create a new document." ma:contentTypeScope="" ma:versionID="5c9dbeeccfb712a62f1d944a99ba6a62">
  <xsd:schema xmlns:xsd="http://www.w3.org/2001/XMLSchema" xmlns:p="http://schemas.microsoft.com/office/2006/metadata/properties" xmlns:ns1="http://schemas.microsoft.com/sharepoint/v3" xmlns:ns2="88e4d29a-19fb-4cbd-bd27-94a010a91d5b" xmlns:ns3="bfa1577a-05e4-42b6-bdd9-758cda91d2e1" targetNamespace="http://schemas.microsoft.com/office/2006/metadata/properties" ma:root="true" ma:fieldsID="2f019a6047aa74a91e504bb6ab695026" ns1:_="" ns2:_="" ns3:_="">
    <xsd:import namespace="http://schemas.microsoft.com/sharepoint/v3"/>
    <xsd:import namespace="88e4d29a-19fb-4cbd-bd27-94a010a91d5b"/>
    <xsd:import namespace="bfa1577a-05e4-42b6-bdd9-758cda91d2e1"/>
    <xsd:element name="properties">
      <xsd:complexType>
        <xsd:sequence>
          <xsd:element name="documentManagement">
            <xsd:complexType>
              <xsd:all>
                <xsd:element ref="ns2:Ownership" minOccurs="0"/>
                <xsd:element ref="ns2:Assigned_x0020_to0" minOccurs="0"/>
                <xsd:element ref="ns3:Live_x0020_Edit_x003f_" minOccurs="0"/>
                <xsd:element ref="ns3:Confidential" minOccurs="0"/>
                <xsd:element ref="ns3:Batch" minOccurs="0"/>
                <xsd:element ref="ns3:Doc_x0020_for_x0020_Reviewer_x003f_" minOccurs="0"/>
                <xsd:element ref="ns3:File_x0020_Electronically_x003f_" minOccurs="0"/>
                <xsd:element ref="ns3:Date_x0020_Rec_x0027_d" minOccurs="0"/>
                <xsd:element ref="ns3:Date_x0020_Due_x0020_to_x0020_OI_x0020__x0028_9am_x0029_" minOccurs="0"/>
                <xsd:element ref="ns3:Date_x0020_Sent_x0020_for_x0020_Review_x0020__x0028_9am_x0029_" minOccurs="0"/>
                <xsd:element ref="ns3:Date_x0020_Sent_x0020_for_x0020_Final_x0020__x0028_9am_x0029_" minOccurs="0"/>
                <xsd:element ref="ns3:Date_x0020_for_x0020_Sign_x002d_off" minOccurs="0"/>
                <xsd:element ref="ns3:File_x0020_Date" minOccurs="0"/>
                <xsd:element ref="ns3:_x0032_nd_x0020_Reviewer" minOccurs="0"/>
                <xsd:element ref="ns3:Reviewer" minOccurs="0"/>
                <xsd:element ref="ns1:Assigned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AssignedTo" ma:index="23" nillable="true" ma:displayName="Assigned To DELETE" ma:list="UserInfo" ma:internalName="AssignedTo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88e4d29a-19fb-4cbd-bd27-94a010a91d5b" elementFormDefault="qualified">
    <xsd:import namespace="http://schemas.microsoft.com/office/2006/documentManagement/types"/>
    <xsd:element name="Ownership" ma:index="8" nillable="true" ma:displayName="Ownership" ma:default="1) Writer" ma:format="Dropdown" ma:internalName="Ownership">
      <xsd:simpleType>
        <xsd:restriction base="dms:Choice">
          <xsd:enumeration value="1) Writer"/>
          <xsd:enumeration value="2) Formatter"/>
          <xsd:enumeration value="3) Proofer"/>
          <xsd:enumeration value="4) Tim"/>
          <xsd:enumeration value="5) Carla"/>
          <xsd:enumeration value="6) Reviewer"/>
          <xsd:enumeration value="7) Finalize"/>
          <xsd:enumeration value="8) Sign-Off"/>
        </xsd:restriction>
      </xsd:simpleType>
    </xsd:element>
    <xsd:element name="Assigned_x0020_to0" ma:index="9" nillable="true" ma:displayName="Assigned to" ma:list="UserInfo" ma:internalName="Assigned_x0020_to0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bfa1577a-05e4-42b6-bdd9-758cda91d2e1" elementFormDefault="qualified">
    <xsd:import namespace="http://schemas.microsoft.com/office/2006/documentManagement/types"/>
    <xsd:element name="Live_x0020_Edit_x003f_" ma:index="10" nillable="true" ma:displayName="Live Edit? or Final?" ma:default="Select..." ma:format="Dropdown" ma:internalName="Live_x0020_Edit_x003f_">
      <xsd:simpleType>
        <xsd:restriction base="dms:Choice">
          <xsd:enumeration value="Select..."/>
          <xsd:enumeration value="NL"/>
          <xsd:enumeration value="L"/>
          <xsd:enumeration value="F"/>
        </xsd:restriction>
      </xsd:simpleType>
    </xsd:element>
    <xsd:element name="Confidential" ma:index="11" nillable="true" ma:displayName="Conf" ma:default="Select..." ma:format="Dropdown" ma:internalName="Confidential">
      <xsd:simpleType>
        <xsd:restriction base="dms:Choice">
          <xsd:enumeration value="Select..."/>
          <xsd:enumeration value="Non-Confidential"/>
          <xsd:enumeration value="Partially Confidential"/>
          <xsd:enumeration value="Fully Confidential"/>
          <xsd:enumeration value="Confidential (Attachment Only)"/>
          <xsd:enumeration value="Redacted"/>
        </xsd:restriction>
      </xsd:simpleType>
    </xsd:element>
    <xsd:element name="Batch" ma:index="12" nillable="true" ma:displayName="Batch" ma:decimals="0" ma:description="Review batch number - to be used in pulling docs for reviewer view." ma:internalName="Batch">
      <xsd:simpleType>
        <xsd:restriction base="dms:Number"/>
      </xsd:simpleType>
    </xsd:element>
    <xsd:element name="Doc_x0020_for_x0020_Reviewer_x003f_" ma:index="13" nillable="true" ma:displayName="Doc for Reviewer?" ma:default="0" ma:description="If this option is selected, the document will show on the front page for ease of reference for reviewers." ma:internalName="Doc_x0020_for_x0020_Reviewer_x003f_">
      <xsd:simpleType>
        <xsd:restriction base="dms:Boolean"/>
      </xsd:simpleType>
    </xsd:element>
    <xsd:element name="File_x0020_Electronically_x003f_" ma:index="14" nillable="true" ma:displayName="E-File?" ma:default="0" ma:internalName="File_x0020_Electronically_x003f_">
      <xsd:simpleType>
        <xsd:restriction base="dms:Boolean"/>
      </xsd:simpleType>
    </xsd:element>
    <xsd:element name="Date_x0020_Rec_x0027_d" ma:index="15" nillable="true" ma:displayName="Rec'd" ma:format="DateOnly" ma:internalName="Date_x0020_Rec_x0027_d">
      <xsd:simpleType>
        <xsd:restriction base="dms:DateTime"/>
      </xsd:simpleType>
    </xsd:element>
    <xsd:element name="Date_x0020_Due_x0020_to_x0020_OI_x0020__x0028_9am_x0029_" ma:index="16" nillable="true" ma:displayName="Due to OI" ma:description="Post the IR response to Owners Inbox by 9am on this day." ma:format="DateOnly" ma:internalName="Date_x0020_Due_x0020_to_x0020_OI_x0020__x0028_9am_x0029_">
      <xsd:simpleType>
        <xsd:restriction base="dms:DateTime"/>
      </xsd:simpleType>
    </xsd:element>
    <xsd:element name="Date_x0020_Sent_x0020_for_x0020_Review_x0020__x0028_9am_x0029_" ma:index="17" nillable="true" ma:displayName="Review Due" ma:description="IR is placed in the Docs for Reviewers &quot;bucket&quot; by 9am on this day." ma:format="DateOnly" ma:internalName="Date_x0020_Sent_x0020_for_x0020_Review_x0020__x0028_9am_x0029_">
      <xsd:simpleType>
        <xsd:restriction base="dms:DateTime"/>
      </xsd:simpleType>
    </xsd:element>
    <xsd:element name="Date_x0020_Sent_x0020_for_x0020_Final_x0020__x0028_9am_x0029_" ma:index="18" nillable="true" ma:displayName="Final Due" ma:description="IR is removed from Docs for Reviewers and placed in Docs for Owners by 9am on this day." ma:format="DateOnly" ma:internalName="Date_x0020_Sent_x0020_for_x0020_Final_x0020__x0028_9am_x0029_">
      <xsd:simpleType>
        <xsd:restriction base="dms:DateTime"/>
      </xsd:simpleType>
    </xsd:element>
    <xsd:element name="Date_x0020_for_x0020_Sign_x002d_off" ma:index="19" nillable="true" ma:displayName="Sign-off" ma:description="Date that the IR goes for sign-off." ma:format="DateOnly" ma:internalName="Date_x0020_for_x0020_Sign_x002d_off">
      <xsd:simpleType>
        <xsd:restriction base="dms:DateTime"/>
      </xsd:simpleType>
    </xsd:element>
    <xsd:element name="File_x0020_Date" ma:index="20" nillable="true" ma:displayName="File" ma:format="DateOnly" ma:internalName="File_x0020_Date">
      <xsd:simpleType>
        <xsd:restriction base="dms:DateTime"/>
      </xsd:simpleType>
    </xsd:element>
    <xsd:element name="_x0032_nd_x0020_Reviewer" ma:index="21" nillable="true" ma:displayName="2nd Reviewer" ma:list="UserInfo" ma:internalName="_x0032_nd_x0020_Review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er" ma:index="22" nillable="true" ma:displayName="Reviewer" ma:list="UserInfo" ma:internalName="Review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Date_x0020_Sent_x0020_for_x0020_Final_x0020__x0028_9am_x0029_ xmlns="bfa1577a-05e4-42b6-bdd9-758cda91d2e1" xsi:nil="true"/>
    <Confidential xmlns="bfa1577a-05e4-42b6-bdd9-758cda91d2e1">Non-Confidential</Confidential>
    <_x0032_nd_x0020_Reviewer xmlns="bfa1577a-05e4-42b6-bdd9-758cda91d2e1">
      <UserInfo>
        <DisplayName/>
        <AccountId xsi:nil="true"/>
        <AccountType/>
      </UserInfo>
    </_x0032_nd_x0020_Reviewer>
    <Ownership xmlns="88e4d29a-19fb-4cbd-bd27-94a010a91d5b">8) Sign-Off</Ownership>
    <Batch xmlns="bfa1577a-05e4-42b6-bdd9-758cda91d2e1" xsi:nil="true"/>
    <Date_x0020_Sent_x0020_for_x0020_Review_x0020__x0028_9am_x0029_ xmlns="bfa1577a-05e4-42b6-bdd9-758cda91d2e1" xsi:nil="true"/>
    <Date_x0020_for_x0020_Sign_x002d_off xmlns="bfa1577a-05e4-42b6-bdd9-758cda91d2e1">2011-06-28T03:00:00+00:00</Date_x0020_for_x0020_Sign_x002d_off>
    <Reviewer xmlns="bfa1577a-05e4-42b6-bdd9-758cda91d2e1">
      <UserInfo>
        <DisplayName>KEHOE, CLAUDETTE</DisplayName>
        <AccountId>19</AccountId>
        <AccountType/>
      </UserInfo>
    </Reviewer>
    <File_x0020_Electronically_x003f_ xmlns="bfa1577a-05e4-42b6-bdd9-758cda91d2e1">false</File_x0020_Electronically_x003f_>
    <Doc_x0020_for_x0020_Reviewer_x003f_ xmlns="bfa1577a-05e4-42b6-bdd9-758cda91d2e1">false</Doc_x0020_for_x0020_Reviewer_x003f_>
    <File_x0020_Date xmlns="bfa1577a-05e4-42b6-bdd9-758cda91d2e1">2011-06-30T03:00:00+00:00</File_x0020_Date>
    <Assigned_x0020_to0 xmlns="88e4d29a-19fb-4cbd-bd27-94a010a91d5b">
      <UserInfo>
        <DisplayName>PETERS, NICHOLAS</DisplayName>
        <AccountId>15</AccountId>
        <AccountType/>
      </UserInfo>
    </Assigned_x0020_to0>
    <Live_x0020_Edit_x003f_ xmlns="bfa1577a-05e4-42b6-bdd9-758cda91d2e1">Select...</Live_x0020_Edit_x003f_>
    <Date_x0020_Due_x0020_to_x0020_OI_x0020__x0028_9am_x0029_ xmlns="bfa1577a-05e4-42b6-bdd9-758cda91d2e1">2011-06-23T03:00:00+00:00</Date_x0020_Due_x0020_to_x0020_OI_x0020__x0028_9am_x0029_>
    <Date_x0020_Rec_x0027_d xmlns="bfa1577a-05e4-42b6-bdd9-758cda91d2e1">2011-06-16T03:00:00+00:00</Date_x0020_Rec_x0027_d>
    <AssignedTo xmlns="http://schemas.microsoft.com/sharepoint/v3">
      <UserInfo>
        <DisplayName/>
        <AccountId xsi:nil="true"/>
        <AccountType/>
      </UserInfo>
    </Assigned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6E8B45-63AC-46CA-9079-627221D36ACD}"/>
</file>

<file path=customXml/itemProps2.xml><?xml version="1.0" encoding="utf-8"?>
<ds:datastoreItem xmlns:ds="http://schemas.openxmlformats.org/officeDocument/2006/customXml" ds:itemID="{8C7FECA8-A28C-44F4-B43B-71AB57D4811E}"/>
</file>

<file path=customXml/itemProps3.xml><?xml version="1.0" encoding="utf-8"?>
<ds:datastoreItem xmlns:ds="http://schemas.openxmlformats.org/officeDocument/2006/customXml" ds:itemID="{131FDBEA-F0D9-42D1-BE0B-E1F43378AA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 Direct Evidence</vt:lpstr>
      <vt:lpstr>'Per Direct Evidence'!Print_Area</vt:lpstr>
      <vt:lpstr>'Per Direct Evidence'!Print_Titles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ah722</dc:creator>
  <cp:lastModifiedBy>Cyr, Jennifer</cp:lastModifiedBy>
  <cp:lastPrinted>2011-06-29T13:20:30Z</cp:lastPrinted>
  <dcterms:created xsi:type="dcterms:W3CDTF">2009-01-26T13:46:05Z</dcterms:created>
  <dcterms:modified xsi:type="dcterms:W3CDTF">2011-06-29T13:20:46Z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0x0101008F037BDC092A6E4FAB31A8097A017794</vt:lpwstr>
  </property>
  <property fmtid="{D5CDD505-2E9C-101B-9397-08002B2CF9AE}" pid="3" name="Receipt Date">
    <vt:lpwstr>2011-06-15T03:00:00+00:00</vt:lpwstr>
  </property>
  <property fmtid="{D5CDD505-2E9C-101B-9397-08002B2CF9AE}" pid="4" name="Category">
    <vt:lpwstr>Financing</vt:lpwstr>
  </property>
  <property fmtid="{D5CDD505-2E9C-101B-9397-08002B2CF9AE}" pid="5" name="Status">
    <vt:lpwstr>OWNER SIGNED OFF</vt:lpwstr>
  </property>
  <property fmtid="{D5CDD505-2E9C-101B-9397-08002B2CF9AE}" pid="6" name="Writer">
    <vt:lpwstr>Jaimme Jennex</vt:lpwstr>
  </property>
  <property fmtid="{D5CDD505-2E9C-101B-9397-08002B2CF9AE}" pid="7" name="Order">
    <vt:r8>229100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emplateUrl">
    <vt:lpwstr/>
  </property>
  <property fmtid="{D5CDD505-2E9C-101B-9397-08002B2CF9AE}" pid="11" name="Final?">
    <vt:bool>false</vt:bool>
  </property>
</Properties>
</file>